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<sst xmlns="http://schemas.openxmlformats.org/spreadsheetml/2006/main" count="157" uniqueCount="144">
  <si>
    <t>资 产 负 债 表</t>
  </si>
  <si>
    <t>会民非01表</t>
  </si>
  <si>
    <t>编制单位：大庆市残疾人福利基金会                                         2021年12月31日                                                     单位：元</t>
  </si>
  <si>
    <t>资    产</t>
  </si>
  <si>
    <t>行次</t>
  </si>
  <si>
    <t>期初数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</si>
  <si>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</si>
  <si>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</si>
  <si>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</si>
  <si>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</si>
  <si>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</si>
  <si>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</si>
  <si>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</si>
  <si>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</si>
  <si>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</si>
  <si>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</si>
  <si>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</si>
  <si>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</si>
  <si>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其他应收款</t>
  </si>
  <si>
    <t xml:space="preserve">  预收账款</t>
  </si>
  <si>
    <t xml:space="preserve">  存  货</t>
  </si>
  <si>
    <t xml:space="preserve">  其他应付款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</si>
  <si>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</si>
  <si>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</si>
  <si>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</si>
  <si>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</si>
  <si>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</si>
  <si>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</si>
  <si>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</si>
  <si>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</si>
  <si>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</si>
  <si>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</si>
  <si>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</si>
  <si>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</si>
  <si>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</si>
  <si>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</si>
  <si>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</si>
  <si>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</si>
  <si>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</si>
  <si>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</si>
  <si>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</si>
  <si>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</si>
  <si>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</si>
  <si>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</si>
  <si>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</si>
  <si>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</si>
  <si>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</si>
  <si>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</si>
  <si>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</si>
  <si>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</si>
  <si>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</si>
  <si>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</si>
  <si>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</si>
  <si>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</si>
  <si>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</si>
  <si>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</si>
  <si>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</si>
  <si>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</si>
  <si>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</si>
  <si>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</si>
  <si>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</si>
  <si>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业 务 活 动 表</t>
  </si>
  <si>
    <t>会民非02表</t>
  </si>
  <si>
    <t>编制单位：大庆市残疾人福利基金会                                    2021年度                                                                 单位：元</t>
  </si>
  <si>
    <t>项  目</t>
  </si>
  <si>
    <t>上年同期数</t>
  </si>
  <si>
    <t>本年累计数</t>
  </si>
  <si>
    <t>非限定性</t>
  </si>
  <si>
    <t>限定性</t>
  </si>
  <si>
    <t>合计</t>
  </si>
  <si>
    <t>一、收  入</t>
  </si>
  <si>
    <t>其中：捐赠收入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</si>
  <si>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</si>
  <si>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</si>
  <si>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</si>
  <si>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</si>
  <si>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</si>
  <si>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</si>
  <si>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收入合计</t>
  </si>
  <si>
    <t>二、费  用</t>
  </si>
  <si>
    <t>（一）业务活动成本</t>
  </si>
  <si>
    <t>其中： 衣恋集善幸福温暖</t>
  </si>
  <si>
    <t>全国助残日</t>
  </si>
  <si>
    <t>爱可声传递项目（第二次集善项目）</t>
  </si>
  <si>
    <t>中基会“爱的滋润”集善助残项目</t>
  </si>
  <si>
    <t>“精准助残-关爱你的残疾人邻居”助残联合服务活动</t>
  </si>
  <si>
    <t>“温馨工程”-关爱我的残疾人邻居</t>
  </si>
  <si>
    <t>定向捐赠给—大庆市让区鑫港湾残疾人托养中心</t>
  </si>
  <si>
    <t>“天赐龙韵”助残就业项目</t>
  </si>
  <si>
    <t>集善如新儿童轮椅项目</t>
  </si>
  <si>
    <t>关爱我的残疾人兄弟姐妹</t>
  </si>
  <si>
    <t>慰问金</t>
  </si>
  <si>
    <t>助残口罩捐赠项目</t>
  </si>
  <si>
    <t>救助贫困肢残人“站立计划”公益助残项目</t>
  </si>
  <si>
    <t>大庆福利总厂援助设备项目</t>
  </si>
  <si>
    <t>电动轮椅</t>
  </si>
  <si>
    <t>“人工智能.助盲行动”助残服务活动</t>
  </si>
  <si>
    <t>“爱可声.爱可成声”公益助残项目</t>
  </si>
  <si>
    <t>“未来之星就业特长培育工程”启动暨天赐龙韵乐器制造厂援助设备项目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</si>
  <si>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</si>
  <si>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</si>
  <si>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</si>
  <si>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</si>
  <si>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</si>
  <si>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</si>
  <si>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>现 金 流 量 表</t>
  </si>
  <si>
    <t xml:space="preserve">                                                                          会民非03表</t>
  </si>
  <si>
    <t>编制单位：大庆市残疾人福利基金会                2021年度                   单位：元</t>
  </si>
  <si>
    <t>金 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</si>
  <si>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</si>
  <si>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</si>
  <si>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</si>
  <si>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</si>
  <si>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</si>
  <si>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</si>
  <si>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>其他应收款</t>
  </si>
  <si>
    <t xml:space="preserve">      收到的其他与业务活动有关的现金</t>
  </si>
  <si>
    <t xml:space="preserve">                          现金流入小计</t>
  </si>
  <si>
    <t>业务成本-折旧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</si>
  <si>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</si>
  <si>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</si>
  <si>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</si>
  <si>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>其他费用+管理费用-工资-福利费-折旧+其他应收款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</si>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</sst>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楷体_GB2312"/>
      <family val="3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b/>
      <sz val="18"/>
      <color indexed="8"/>
      <name val="楷体_GB2312"/>
      <family val="3"/>
    </font>
    <font>
      <sz val="12"/>
      <color indexed="10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3" fillId="21" borderId="0" applyNumberFormat="0" applyBorder="0" applyAlignment="0" applyProtection="0"/>
    <xf numFmtId="0" fontId="11" fillId="15" borderId="8" applyNumberFormat="0" applyAlignment="0" applyProtection="0"/>
    <xf numFmtId="0" fontId="24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43" fontId="5" fillId="0" borderId="15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43" fontId="5" fillId="0" borderId="15" xfId="0" applyNumberFormat="1" applyFont="1" applyFill="1" applyBorder="1" applyAlignment="1">
      <alignment horizontal="right" vertical="top" wrapText="1"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top" wrapText="1"/>
    </xf>
    <xf numFmtId="43" fontId="5" fillId="0" borderId="15" xfId="0" applyNumberFormat="1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right" vertical="top" wrapText="1"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43" fontId="0" fillId="15" borderId="0" xfId="53" applyFont="1" applyFill="1" applyAlignment="1">
      <alignment/>
    </xf>
    <xf numFmtId="0" fontId="5" fillId="15" borderId="14" xfId="0" applyFont="1" applyFill="1" applyBorder="1" applyAlignment="1">
      <alignment horizontal="center" wrapText="1"/>
    </xf>
    <xf numFmtId="43" fontId="5" fillId="15" borderId="14" xfId="53" applyFont="1" applyFill="1" applyBorder="1" applyAlignment="1">
      <alignment horizontal="center" wrapText="1"/>
    </xf>
    <xf numFmtId="0" fontId="5" fillId="15" borderId="15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justify" vertical="top"/>
    </xf>
    <xf numFmtId="0" fontId="5" fillId="15" borderId="14" xfId="0" applyFont="1" applyFill="1" applyBorder="1" applyAlignment="1">
      <alignment horizontal="center" vertical="top" wrapText="1"/>
    </xf>
    <xf numFmtId="43" fontId="5" fillId="15" borderId="14" xfId="53" applyFont="1" applyFill="1" applyBorder="1" applyAlignment="1">
      <alignment horizontal="justify" vertical="center" wrapText="1"/>
    </xf>
    <xf numFmtId="43" fontId="5" fillId="15" borderId="14" xfId="0" applyNumberFormat="1" applyFont="1" applyFill="1" applyBorder="1" applyAlignment="1">
      <alignment horizontal="justify" vertical="center" wrapText="1"/>
    </xf>
    <xf numFmtId="43" fontId="5" fillId="15" borderId="15" xfId="0" applyNumberFormat="1" applyFont="1" applyFill="1" applyBorder="1" applyAlignment="1">
      <alignment horizontal="justify" vertical="center" wrapText="1"/>
    </xf>
    <xf numFmtId="0" fontId="5" fillId="15" borderId="14" xfId="0" applyFont="1" applyFill="1" applyBorder="1" applyAlignment="1">
      <alignment horizontal="center" vertical="center" wrapText="1"/>
    </xf>
    <xf numFmtId="43" fontId="8" fillId="15" borderId="14" xfId="53" applyFont="1" applyFill="1" applyBorder="1" applyAlignment="1">
      <alignment horizontal="justify" vertical="center" wrapText="1"/>
    </xf>
    <xf numFmtId="0" fontId="9" fillId="15" borderId="13" xfId="0" applyFont="1" applyFill="1" applyBorder="1" applyAlignment="1">
      <alignment horizontal="center" vertical="top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justify" vertical="top"/>
    </xf>
    <xf numFmtId="43" fontId="9" fillId="15" borderId="14" xfId="53" applyFont="1" applyFill="1" applyBorder="1" applyAlignment="1">
      <alignment/>
    </xf>
    <xf numFmtId="0" fontId="5" fillId="15" borderId="13" xfId="0" applyFont="1" applyFill="1" applyBorder="1" applyAlignment="1">
      <alignment horizontal="center" vertical="top"/>
    </xf>
    <xf numFmtId="43" fontId="5" fillId="15" borderId="14" xfId="53" applyFont="1" applyFill="1" applyBorder="1" applyAlignment="1">
      <alignment/>
    </xf>
    <xf numFmtId="0" fontId="5" fillId="15" borderId="13" xfId="0" applyFont="1" applyFill="1" applyBorder="1" applyAlignment="1">
      <alignment horizontal="left" vertical="top" wrapText="1"/>
    </xf>
    <xf numFmtId="0" fontId="5" fillId="15" borderId="13" xfId="0" applyFont="1" applyFill="1" applyBorder="1" applyAlignment="1">
      <alignment horizontal="left" vertical="top"/>
    </xf>
    <xf numFmtId="43" fontId="5" fillId="15" borderId="14" xfId="53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 vertical="top" wrapText="1"/>
    </xf>
    <xf numFmtId="43" fontId="8" fillId="15" borderId="14" xfId="0" applyNumberFormat="1" applyFont="1" applyFill="1" applyBorder="1" applyAlignment="1">
      <alignment horizontal="justify" vertical="center" wrapText="1"/>
    </xf>
    <xf numFmtId="43" fontId="8" fillId="15" borderId="15" xfId="0" applyNumberFormat="1" applyFont="1" applyFill="1" applyBorder="1" applyAlignment="1">
      <alignment horizontal="justify" vertical="center" wrapText="1"/>
    </xf>
    <xf numFmtId="0" fontId="5" fillId="15" borderId="16" xfId="0" applyFont="1" applyFill="1" applyBorder="1" applyAlignment="1">
      <alignment horizontal="justify" vertical="top"/>
    </xf>
    <xf numFmtId="0" fontId="5" fillId="15" borderId="17" xfId="0" applyFont="1" applyFill="1" applyBorder="1" applyAlignment="1">
      <alignment horizontal="center" vertical="center" wrapText="1"/>
    </xf>
    <xf numFmtId="43" fontId="5" fillId="15" borderId="17" xfId="53" applyFont="1" applyFill="1" applyBorder="1" applyAlignment="1">
      <alignment horizontal="justify" vertical="center" wrapText="1"/>
    </xf>
    <xf numFmtId="43" fontId="5" fillId="15" borderId="17" xfId="0" applyNumberFormat="1" applyFont="1" applyFill="1" applyBorder="1" applyAlignment="1">
      <alignment horizontal="justify" vertical="center" wrapText="1"/>
    </xf>
    <xf numFmtId="43" fontId="5" fillId="15" borderId="18" xfId="0" applyNumberFormat="1" applyFont="1" applyFill="1" applyBorder="1" applyAlignment="1">
      <alignment horizontal="justify" vertical="center" wrapText="1"/>
    </xf>
    <xf numFmtId="0" fontId="6" fillId="15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justify" vertical="top" wrapText="1"/>
    </xf>
    <xf numFmtId="43" fontId="5" fillId="0" borderId="15" xfId="0" applyNumberFormat="1" applyFont="1" applyBorder="1" applyAlignment="1">
      <alignment horizontal="right" vertical="center" wrapText="1"/>
    </xf>
    <xf numFmtId="43" fontId="8" fillId="0" borderId="14" xfId="0" applyNumberFormat="1" applyFont="1" applyBorder="1" applyAlignment="1">
      <alignment horizontal="right" vertical="center" wrapText="1"/>
    </xf>
    <xf numFmtId="43" fontId="9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3" fontId="5" fillId="0" borderId="17" xfId="0" applyNumberFormat="1" applyFont="1" applyBorder="1" applyAlignment="1">
      <alignment horizontal="right" vertical="center" wrapText="1"/>
    </xf>
    <xf numFmtId="43" fontId="5" fillId="0" borderId="18" xfId="0" applyNumberFormat="1" applyFont="1" applyBorder="1" applyAlignment="1">
      <alignment horizontal="right" vertical="center" wrapText="1"/>
    </xf>
    <xf numFmtId="43" fontId="0" fillId="0" borderId="0" xfId="53" applyFont="1" applyAlignment="1">
      <alignment/>
    </xf>
    <xf numFmtId="177" fontId="0" fillId="0" borderId="0" xfId="0" applyNumberFormat="1" applyAlignment="1">
      <alignment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7" fillId="15" borderId="0" xfId="0" applyFont="1" applyFill="1" applyAlignment="1">
      <alignment horizontal="center"/>
    </xf>
    <xf numFmtId="0" fontId="5" fillId="15" borderId="0" xfId="0" applyFont="1" applyFill="1" applyAlignment="1">
      <alignment horizontal="right"/>
    </xf>
    <xf numFmtId="0" fontId="5" fillId="15" borderId="0" xfId="0" applyFont="1" applyFill="1" applyBorder="1" applyAlignment="1">
      <alignment horizontal="left"/>
    </xf>
    <xf numFmtId="0" fontId="5" fillId="15" borderId="11" xfId="0" applyFont="1" applyFill="1" applyBorder="1" applyAlignment="1">
      <alignment horizontal="center" wrapText="1"/>
    </xf>
    <xf numFmtId="0" fontId="5" fillId="15" borderId="12" xfId="0" applyFont="1" applyFill="1" applyBorder="1" applyAlignment="1">
      <alignment horizontal="center" wrapText="1"/>
    </xf>
    <xf numFmtId="0" fontId="5" fillId="15" borderId="10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2 2" xfId="55"/>
    <cellStyle name="千位分隔 3" xfId="56"/>
    <cellStyle name="千位分隔 3 2" xfId="57"/>
    <cellStyle name="千位分隔 4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6">
      <selection activeCell="C41" sqref="C41"/>
    </sheetView>
  </sheetViews>
  <sheetFormatPr defaultColWidth="8.75390625" defaultRowHeight="14.25"/>
  <cols>
    <col min="1" max="1" width="27.75390625" style="0" customWidth="1"/>
    <col min="2" max="2" width="6.50390625" style="0" customWidth="1"/>
    <col min="3" max="4" width="19.625" style="0" customWidth="1"/>
    <col min="5" max="5" width="27.125" style="0" customWidth="1"/>
    <col min="7" max="8" width="19.625" style="0" customWidth="1"/>
    <col min="9" max="9" width="15.00390625" style="0" bestFit="1" customWidth="1"/>
    <col min="11" max="11" width="17.25390625" style="0" bestFit="1" customWidth="1"/>
  </cols>
  <sheetData>
    <row r="1" spans="1:8" ht="28.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14.25">
      <c r="A2" s="68" t="s">
        <v>1</v>
      </c>
      <c r="B2" s="68"/>
      <c r="C2" s="68"/>
      <c r="D2" s="68"/>
      <c r="E2" s="68"/>
      <c r="F2" s="68"/>
      <c r="G2" s="68"/>
      <c r="H2" s="68"/>
    </row>
    <row r="3" spans="1:8" ht="14.25">
      <c r="A3" s="69" t="s">
        <v>2</v>
      </c>
      <c r="B3" s="69"/>
      <c r="C3" s="69"/>
      <c r="D3" s="69"/>
      <c r="E3" s="69"/>
      <c r="F3" s="69"/>
      <c r="G3" s="69"/>
      <c r="H3" s="69"/>
    </row>
    <row r="4" spans="1:8" ht="15.75" customHeight="1">
      <c r="A4" s="50" t="s">
        <v>3</v>
      </c>
      <c r="B4" s="51" t="s">
        <v>4</v>
      </c>
      <c r="C4" s="51" t="s">
        <v>5</v>
      </c>
      <c r="D4" s="51" t="s">
        <v>6</v>
      </c>
      <c r="E4" s="51" t="s">
        <v>7</v>
      </c>
      <c r="F4" s="51" t="s">
        <v>4</v>
      </c>
      <c r="G4" s="51" t="s">
        <v>5</v>
      </c>
      <c r="H4" s="52" t="s">
        <v>6</v>
      </c>
    </row>
    <row r="5" spans="1:8" ht="15.75" customHeight="1">
      <c r="A5" s="53" t="s">
        <v>8</v>
      </c>
      <c r="B5" s="54"/>
      <c r="C5" s="55"/>
      <c r="D5" s="55"/>
      <c r="E5" s="56" t="s">
        <v>9</v>
      </c>
      <c r="F5" s="54"/>
      <c r="G5" s="55"/>
      <c r="H5" s="57"/>
    </row>
    <row r="6" spans="1:9" ht="15.75" customHeight="1">
      <c r="A6" s="53" t="s">
        <v>10</v>
      </c>
      <c r="B6" s="54">
        <v>1</v>
      </c>
      <c r="C6" s="55">
        <v>6051549.04</v>
      </c>
      <c r="D6" s="55">
        <v>5604063.15</v>
      </c>
      <c r="E6" s="56" t="s">
        <v>11</v>
      </c>
      <c r="F6" s="54">
        <v>61</v>
      </c>
      <c r="G6" s="55"/>
      <c r="H6" s="57"/>
      <c r="I6" s="12"/>
    </row>
    <row r="7" spans="1:8" ht="15.75" customHeight="1">
      <c r="A7" s="53" t="s">
        <v>12</v>
      </c>
      <c r="B7" s="54">
        <v>2</v>
      </c>
      <c r="C7" s="55"/>
      <c r="D7" s="58"/>
      <c r="E7" s="56" t="s">
        <v>13</v>
      </c>
      <c r="F7" s="54">
        <v>62</v>
      </c>
      <c r="G7" s="55"/>
      <c r="H7" s="57"/>
    </row>
    <row r="8" spans="1:8" ht="15.75" customHeight="1">
      <c r="A8" s="53" t="s">
        <v>14</v>
      </c>
      <c r="B8" s="54">
        <v>3</v>
      </c>
      <c r="C8" s="55"/>
      <c r="D8" s="58"/>
      <c r="E8" s="56" t="s">
        <v>15</v>
      </c>
      <c r="F8" s="54">
        <v>63</v>
      </c>
      <c r="G8" s="55"/>
      <c r="H8" s="57"/>
    </row>
    <row r="9" spans="1:8" ht="15.75" customHeight="1">
      <c r="A9" s="53" t="s">
        <v>16</v>
      </c>
      <c r="B9" s="54">
        <v>4</v>
      </c>
      <c r="C9" s="55"/>
      <c r="D9" s="58"/>
      <c r="E9" s="56" t="s">
        <v>17</v>
      </c>
      <c r="F9" s="54">
        <v>65</v>
      </c>
      <c r="G9" s="55"/>
      <c r="H9" s="57"/>
    </row>
    <row r="10" spans="1:8" ht="15.75" customHeight="1">
      <c r="A10" s="53" t="s">
        <v>18</v>
      </c>
      <c r="B10" s="54">
        <v>5</v>
      </c>
      <c r="C10" s="55"/>
      <c r="D10" s="58"/>
      <c r="E10" s="56" t="s">
        <v>19</v>
      </c>
      <c r="F10" s="54">
        <v>66</v>
      </c>
      <c r="G10" s="55"/>
      <c r="H10" s="57"/>
    </row>
    <row r="11" spans="1:8" ht="15.75" customHeight="1">
      <c r="A11" s="53" t="s">
        <v>20</v>
      </c>
      <c r="B11" s="54">
        <v>8</v>
      </c>
      <c r="C11" s="55">
        <v>1056</v>
      </c>
      <c r="D11" s="59">
        <v>72</v>
      </c>
      <c r="E11" s="56" t="s">
        <v>21</v>
      </c>
      <c r="F11" s="54">
        <v>67</v>
      </c>
      <c r="G11" s="55">
        <v>8000000</v>
      </c>
      <c r="H11" s="57">
        <v>8000000</v>
      </c>
    </row>
    <row r="12" spans="1:8" ht="15.75" customHeight="1">
      <c r="A12" s="53" t="s">
        <v>22</v>
      </c>
      <c r="B12" s="54">
        <v>9</v>
      </c>
      <c r="C12" s="55"/>
      <c r="D12" s="58"/>
      <c r="E12" s="56" t="s">
        <v>23</v>
      </c>
      <c r="F12" s="54">
        <v>71</v>
      </c>
      <c r="G12" s="55"/>
      <c r="H12" s="57"/>
    </row>
    <row r="13" spans="1:8" ht="15.75" customHeight="1">
      <c r="A13" s="53" t="s">
        <v>24</v>
      </c>
      <c r="B13" s="54">
        <v>15</v>
      </c>
      <c r="C13" s="55"/>
      <c r="D13" s="58"/>
      <c r="E13" s="56" t="s">
        <v>25</v>
      </c>
      <c r="F13" s="54">
        <v>72</v>
      </c>
      <c r="G13" s="55"/>
      <c r="H13" s="57"/>
    </row>
    <row r="14" spans="1:8" ht="15.75" customHeight="1">
      <c r="A14" s="53" t="s">
        <v>26</v>
      </c>
      <c r="B14" s="54">
        <v>18</v>
      </c>
      <c r="C14" s="55"/>
      <c r="D14" s="58"/>
      <c r="E14" s="56" t="s">
        <v>27</v>
      </c>
      <c r="F14" s="54">
        <v>74</v>
      </c>
      <c r="G14" s="55"/>
      <c r="H14" s="57"/>
    </row>
    <row r="15" spans="1:8" ht="15.75" customHeight="1">
      <c r="A15" s="53" t="s">
        <v>28</v>
      </c>
      <c r="B15" s="54">
        <v>20</v>
      </c>
      <c r="C15" s="55">
        <f>SUM(C5:C14)</f>
        <v>6052605.04</v>
      </c>
      <c r="D15" s="55">
        <f>SUM(D6:D14)</f>
        <v>5604135.15</v>
      </c>
      <c r="E15" s="56" t="s">
        <v>29</v>
      </c>
      <c r="F15" s="54">
        <v>78</v>
      </c>
      <c r="G15" s="55"/>
      <c r="H15" s="57"/>
    </row>
    <row r="16" spans="1:8" ht="15.75" customHeight="1">
      <c r="A16" s="53"/>
      <c r="B16" s="54"/>
      <c r="C16" s="55"/>
      <c r="D16" s="55"/>
      <c r="E16" s="56" t="s">
        <v>30</v>
      </c>
      <c r="F16" s="54">
        <v>80</v>
      </c>
      <c r="G16" s="55">
        <f>SUM(G6:G15)</f>
        <v>8000000</v>
      </c>
      <c r="H16" s="57">
        <f>SUM(H6:H15)</f>
        <v>8000000</v>
      </c>
    </row>
    <row r="17" spans="1:11" ht="15.75" customHeight="1">
      <c r="A17" s="53" t="s">
        <v>31</v>
      </c>
      <c r="B17" s="54"/>
      <c r="C17" s="55"/>
      <c r="D17" s="55"/>
      <c r="E17" s="56"/>
      <c r="F17" s="54"/>
      <c r="G17" s="55"/>
      <c r="H17" s="57"/>
      <c r="K17" s="12"/>
    </row>
    <row r="18" spans="1:8" ht="15.75" customHeight="1">
      <c r="A18" s="53" t="s">
        <v>32</v>
      </c>
      <c r="B18" s="54">
        <v>21</v>
      </c>
      <c r="C18" s="55"/>
      <c r="D18" s="55"/>
      <c r="E18" s="56" t="s">
        <v>33</v>
      </c>
      <c r="F18" s="54"/>
      <c r="G18" s="55"/>
      <c r="H18" s="57"/>
    </row>
    <row r="19" spans="1:8" ht="15.75" customHeight="1">
      <c r="A19" s="53" t="s">
        <v>34</v>
      </c>
      <c r="B19" s="54">
        <v>24</v>
      </c>
      <c r="C19" s="55"/>
      <c r="D19" s="55"/>
      <c r="E19" s="56" t="s">
        <v>35</v>
      </c>
      <c r="F19" s="54">
        <v>81</v>
      </c>
      <c r="G19" s="55"/>
      <c r="H19" s="57"/>
    </row>
    <row r="20" spans="1:8" ht="15.75" customHeight="1">
      <c r="A20" s="53" t="s">
        <v>36</v>
      </c>
      <c r="B20" s="54">
        <v>30</v>
      </c>
      <c r="C20" s="55">
        <f>C18+C19</f>
        <v>0</v>
      </c>
      <c r="D20" s="55">
        <f>D18+D19</f>
        <v>0</v>
      </c>
      <c r="E20" s="56" t="s">
        <v>37</v>
      </c>
      <c r="F20" s="54">
        <v>84</v>
      </c>
      <c r="G20" s="55"/>
      <c r="H20" s="57"/>
    </row>
    <row r="21" spans="1:8" ht="15.75" customHeight="1">
      <c r="A21" s="53"/>
      <c r="B21" s="54"/>
      <c r="C21" s="55"/>
      <c r="D21" s="55"/>
      <c r="E21" s="56" t="s">
        <v>38</v>
      </c>
      <c r="F21" s="54">
        <v>88</v>
      </c>
      <c r="G21" s="55"/>
      <c r="H21" s="57"/>
    </row>
    <row r="22" spans="1:8" ht="15.75" customHeight="1">
      <c r="A22" s="53" t="s">
        <v>39</v>
      </c>
      <c r="B22" s="54"/>
      <c r="C22" s="55"/>
      <c r="D22" s="55"/>
      <c r="E22" s="56" t="s">
        <v>40</v>
      </c>
      <c r="F22" s="54">
        <v>90</v>
      </c>
      <c r="G22" s="55">
        <f>G19+G20+G21</f>
        <v>0</v>
      </c>
      <c r="H22" s="57">
        <f>H19+H20+H21</f>
        <v>0</v>
      </c>
    </row>
    <row r="23" spans="1:8" ht="15.75" customHeight="1">
      <c r="A23" s="53" t="s">
        <v>41</v>
      </c>
      <c r="B23" s="54">
        <v>31</v>
      </c>
      <c r="C23" s="55">
        <v>1509828</v>
      </c>
      <c r="D23" s="55">
        <v>1509828</v>
      </c>
      <c r="E23" s="56"/>
      <c r="F23" s="54"/>
      <c r="G23" s="55"/>
      <c r="H23" s="57"/>
    </row>
    <row r="24" spans="1:8" ht="15.75" customHeight="1">
      <c r="A24" s="53" t="s">
        <v>42</v>
      </c>
      <c r="B24" s="54">
        <v>32</v>
      </c>
      <c r="C24" s="55">
        <v>409308.59</v>
      </c>
      <c r="D24" s="55">
        <v>543160</v>
      </c>
      <c r="E24" s="56" t="s">
        <v>43</v>
      </c>
      <c r="F24" s="54"/>
      <c r="G24" s="55"/>
      <c r="H24" s="57"/>
    </row>
    <row r="25" spans="1:8" ht="15.75" customHeight="1">
      <c r="A25" s="53" t="s">
        <v>44</v>
      </c>
      <c r="B25" s="54">
        <v>33</v>
      </c>
      <c r="C25" s="55">
        <f>C23-C24</f>
        <v>1100519.41</v>
      </c>
      <c r="D25" s="55">
        <f>D23-D24</f>
        <v>966668</v>
      </c>
      <c r="E25" s="56" t="s">
        <v>45</v>
      </c>
      <c r="F25" s="54">
        <v>91</v>
      </c>
      <c r="G25" s="55"/>
      <c r="H25" s="57"/>
    </row>
    <row r="26" spans="1:8" ht="15.75" customHeight="1">
      <c r="A26" s="53" t="s">
        <v>46</v>
      </c>
      <c r="B26" s="54">
        <v>34</v>
      </c>
      <c r="C26" s="55"/>
      <c r="D26" s="58"/>
      <c r="E26" s="56"/>
      <c r="F26" s="54"/>
      <c r="G26" s="55"/>
      <c r="H26" s="57"/>
    </row>
    <row r="27" spans="1:8" ht="15.75" customHeight="1">
      <c r="A27" s="53" t="s">
        <v>47</v>
      </c>
      <c r="B27" s="54">
        <v>35</v>
      </c>
      <c r="C27" s="55"/>
      <c r="D27" s="58"/>
      <c r="E27" s="56" t="s">
        <v>48</v>
      </c>
      <c r="F27" s="54">
        <v>100</v>
      </c>
      <c r="G27" s="55">
        <f>G16+G22</f>
        <v>8000000</v>
      </c>
      <c r="H27" s="57">
        <f>H16+H22</f>
        <v>8000000</v>
      </c>
    </row>
    <row r="28" spans="1:8" ht="15.75" customHeight="1">
      <c r="A28" s="53" t="s">
        <v>49</v>
      </c>
      <c r="B28" s="54">
        <v>38</v>
      </c>
      <c r="C28" s="55"/>
      <c r="D28" s="58"/>
      <c r="E28" s="56"/>
      <c r="F28" s="54"/>
      <c r="G28" s="55"/>
      <c r="H28" s="57"/>
    </row>
    <row r="29" spans="1:8" ht="15.75" customHeight="1">
      <c r="A29" s="53" t="s">
        <v>50</v>
      </c>
      <c r="B29" s="54">
        <v>40</v>
      </c>
      <c r="C29" s="55">
        <f>C25+C26+C27+C28</f>
        <v>1100519.41</v>
      </c>
      <c r="D29" s="55">
        <f>D25</f>
        <v>966668</v>
      </c>
      <c r="E29" s="56"/>
      <c r="F29" s="54"/>
      <c r="G29" s="55"/>
      <c r="H29" s="57"/>
    </row>
    <row r="30" spans="1:8" ht="15.75" customHeight="1">
      <c r="A30" s="53"/>
      <c r="B30" s="54"/>
      <c r="C30" s="55"/>
      <c r="D30" s="58"/>
      <c r="E30" s="56"/>
      <c r="F30" s="54"/>
      <c r="G30" s="55"/>
      <c r="H30" s="57"/>
    </row>
    <row r="31" spans="1:8" ht="15.75" customHeight="1">
      <c r="A31" s="53" t="s">
        <v>51</v>
      </c>
      <c r="B31" s="54"/>
      <c r="C31" s="55"/>
      <c r="D31" s="58"/>
      <c r="E31" s="56"/>
      <c r="F31" s="54"/>
      <c r="G31" s="55"/>
      <c r="H31" s="57"/>
    </row>
    <row r="32" spans="1:8" ht="15.75" customHeight="1">
      <c r="A32" s="53" t="s">
        <v>52</v>
      </c>
      <c r="B32" s="54">
        <v>41</v>
      </c>
      <c r="C32" s="55"/>
      <c r="D32" s="58"/>
      <c r="E32" s="56" t="s">
        <v>53</v>
      </c>
      <c r="F32" s="54"/>
      <c r="G32" s="55"/>
      <c r="H32" s="57"/>
    </row>
    <row r="33" spans="1:8" ht="15.75" customHeight="1">
      <c r="A33" s="53"/>
      <c r="B33" s="54"/>
      <c r="C33" s="55"/>
      <c r="D33" s="58"/>
      <c r="E33" s="56" t="s">
        <v>54</v>
      </c>
      <c r="F33" s="54">
        <v>101</v>
      </c>
      <c r="G33" s="57">
        <v>-20821521.26</v>
      </c>
      <c r="H33" s="57">
        <v>-23779042.56</v>
      </c>
    </row>
    <row r="34" spans="1:8" ht="15.75" customHeight="1">
      <c r="A34" s="60" t="s">
        <v>55</v>
      </c>
      <c r="B34" s="54"/>
      <c r="C34" s="55"/>
      <c r="D34" s="58"/>
      <c r="E34" s="56" t="s">
        <v>56</v>
      </c>
      <c r="F34" s="54">
        <v>105</v>
      </c>
      <c r="G34" s="57">
        <v>19974645.71</v>
      </c>
      <c r="H34" s="57">
        <v>22349845.71</v>
      </c>
    </row>
    <row r="35" spans="1:8" ht="15.75" customHeight="1">
      <c r="A35" s="60" t="s">
        <v>57</v>
      </c>
      <c r="B35" s="54">
        <v>51</v>
      </c>
      <c r="C35" s="55"/>
      <c r="D35" s="58"/>
      <c r="E35" s="56" t="s">
        <v>58</v>
      </c>
      <c r="F35" s="54">
        <v>110</v>
      </c>
      <c r="G35" s="57">
        <f>SUM(G33:G34)</f>
        <v>-846875.5500000007</v>
      </c>
      <c r="H35" s="57">
        <f>SUM(H33:H34)</f>
        <v>-1429196.8499999978</v>
      </c>
    </row>
    <row r="36" spans="1:9" ht="15.75" customHeight="1">
      <c r="A36" s="53"/>
      <c r="B36" s="54"/>
      <c r="C36" s="55"/>
      <c r="D36" s="58"/>
      <c r="E36" s="56"/>
      <c r="F36" s="54"/>
      <c r="G36" s="55"/>
      <c r="H36" s="57"/>
      <c r="I36" s="12"/>
    </row>
    <row r="37" spans="1:8" ht="15.75" customHeight="1">
      <c r="A37" s="61" t="s">
        <v>59</v>
      </c>
      <c r="B37" s="62">
        <v>60</v>
      </c>
      <c r="C37" s="63">
        <f>C15+C29</f>
        <v>7153124.45</v>
      </c>
      <c r="D37" s="63">
        <f>D15+D29</f>
        <v>6570803.15</v>
      </c>
      <c r="E37" s="62" t="s">
        <v>60</v>
      </c>
      <c r="F37" s="62">
        <v>120</v>
      </c>
      <c r="G37" s="63">
        <f>G27+G35</f>
        <v>7153124.449999999</v>
      </c>
      <c r="H37" s="64">
        <f>H27+H35</f>
        <v>6570803.150000002</v>
      </c>
    </row>
    <row r="39" spans="4:7" ht="14.25">
      <c r="D39" s="65"/>
      <c r="G39" s="12"/>
    </row>
    <row r="40" spans="3:8" ht="14.25">
      <c r="C40" s="12"/>
      <c r="D40" s="65"/>
      <c r="G40" s="66"/>
      <c r="H40" s="12"/>
    </row>
    <row r="41" spans="4:8" ht="14.25">
      <c r="D41" s="65"/>
      <c r="H41" s="12"/>
    </row>
    <row r="42" spans="4:7" ht="14.25">
      <c r="D42" s="65"/>
      <c r="G42" s="12"/>
    </row>
    <row r="43" ht="14.25">
      <c r="H43" s="12"/>
    </row>
    <row r="44" ht="14.25">
      <c r="D44" s="12"/>
    </row>
    <row r="45" ht="14.25">
      <c r="H45" s="12"/>
    </row>
    <row r="46" ht="14.25">
      <c r="G46" s="65"/>
    </row>
    <row r="47" spans="7:8" ht="14.25">
      <c r="G47" s="65"/>
      <c r="H47" s="12"/>
    </row>
    <row r="48" ht="14.25">
      <c r="G48" s="12"/>
    </row>
    <row r="49" ht="14.25">
      <c r="H49" s="12"/>
    </row>
  </sheetData>
  <sheetProtection/>
  <mergeCells count="3">
    <mergeCell ref="A1:H1"/>
    <mergeCell ref="A2:H2"/>
    <mergeCell ref="A3:H3"/>
  </mergeCells>
  <printOptions horizontalCentered="1" verticalCentered="1"/>
  <pageMargins left="0.5511811023622047" right="0.31496062992125984" top="0.5511811023622047" bottom="0.42" header="0.2362204724409449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B13">
      <selection activeCell="D34" sqref="D34"/>
    </sheetView>
  </sheetViews>
  <sheetFormatPr defaultColWidth="8.625" defaultRowHeight="14.25"/>
  <cols>
    <col min="1" max="1" width="37.375" style="19" customWidth="1"/>
    <col min="2" max="2" width="6.375" style="20" customWidth="1"/>
    <col min="3" max="4" width="17.625" style="19" customWidth="1"/>
    <col min="5" max="5" width="17.00390625" style="19" customWidth="1"/>
    <col min="6" max="6" width="17.875" style="21" customWidth="1"/>
    <col min="7" max="7" width="17.625" style="19" customWidth="1"/>
    <col min="8" max="8" width="17.25390625" style="19" customWidth="1"/>
    <col min="9" max="16384" width="8.625" style="19" customWidth="1"/>
  </cols>
  <sheetData>
    <row r="1" spans="1:8" ht="21" customHeight="1">
      <c r="A1" s="70" t="s">
        <v>61</v>
      </c>
      <c r="B1" s="70"/>
      <c r="C1" s="70"/>
      <c r="D1" s="70"/>
      <c r="E1" s="70"/>
      <c r="F1" s="70"/>
      <c r="G1" s="70"/>
      <c r="H1" s="70"/>
    </row>
    <row r="2" spans="1:8" ht="14.25">
      <c r="A2" s="71" t="s">
        <v>62</v>
      </c>
      <c r="B2" s="71"/>
      <c r="C2" s="71"/>
      <c r="D2" s="71"/>
      <c r="E2" s="71"/>
      <c r="F2" s="71"/>
      <c r="G2" s="71"/>
      <c r="H2" s="71"/>
    </row>
    <row r="3" spans="1:8" ht="15.75" customHeight="1">
      <c r="A3" s="72" t="s">
        <v>63</v>
      </c>
      <c r="B3" s="72"/>
      <c r="C3" s="72"/>
      <c r="D3" s="72"/>
      <c r="E3" s="72"/>
      <c r="F3" s="72"/>
      <c r="G3" s="72"/>
      <c r="H3" s="72"/>
    </row>
    <row r="4" spans="1:8" ht="18.75" customHeight="1">
      <c r="A4" s="75" t="s">
        <v>64</v>
      </c>
      <c r="B4" s="73" t="s">
        <v>4</v>
      </c>
      <c r="C4" s="73" t="s">
        <v>65</v>
      </c>
      <c r="D4" s="73"/>
      <c r="E4" s="73"/>
      <c r="F4" s="73" t="s">
        <v>66</v>
      </c>
      <c r="G4" s="73"/>
      <c r="H4" s="74"/>
    </row>
    <row r="5" spans="1:8" ht="18.75" customHeight="1">
      <c r="A5" s="76"/>
      <c r="B5" s="77"/>
      <c r="C5" s="22" t="s">
        <v>67</v>
      </c>
      <c r="D5" s="22" t="s">
        <v>68</v>
      </c>
      <c r="E5" s="22" t="s">
        <v>69</v>
      </c>
      <c r="F5" s="23" t="s">
        <v>67</v>
      </c>
      <c r="G5" s="22" t="s">
        <v>68</v>
      </c>
      <c r="H5" s="24" t="s">
        <v>69</v>
      </c>
    </row>
    <row r="6" spans="1:8" ht="15.75" customHeight="1">
      <c r="A6" s="25" t="s">
        <v>70</v>
      </c>
      <c r="B6" s="26"/>
      <c r="C6" s="27">
        <v>0</v>
      </c>
      <c r="D6" s="28"/>
      <c r="E6" s="29"/>
      <c r="F6" s="27">
        <v>0</v>
      </c>
      <c r="G6" s="28"/>
      <c r="H6" s="29"/>
    </row>
    <row r="7" spans="1:8" ht="15.75" customHeight="1">
      <c r="A7" s="25" t="s">
        <v>71</v>
      </c>
      <c r="B7" s="30">
        <v>1</v>
      </c>
      <c r="C7" s="31">
        <v>0</v>
      </c>
      <c r="D7" s="28">
        <v>1099861.1</v>
      </c>
      <c r="E7" s="29">
        <f>+C7+D7</f>
        <v>1099861.1</v>
      </c>
      <c r="F7" s="31">
        <v>0</v>
      </c>
      <c r="G7" s="28">
        <v>2375200</v>
      </c>
      <c r="H7" s="29">
        <f>+F7+G7</f>
        <v>2375200</v>
      </c>
    </row>
    <row r="8" spans="1:8" ht="15.75" customHeight="1">
      <c r="A8" s="25" t="s">
        <v>72</v>
      </c>
      <c r="B8" s="30">
        <v>2</v>
      </c>
      <c r="C8" s="27">
        <v>0</v>
      </c>
      <c r="D8" s="28">
        <v>0</v>
      </c>
      <c r="E8" s="29">
        <v>0</v>
      </c>
      <c r="F8" s="27">
        <v>0</v>
      </c>
      <c r="G8" s="28">
        <v>0</v>
      </c>
      <c r="H8" s="29">
        <v>0</v>
      </c>
    </row>
    <row r="9" spans="1:8" ht="15.75" customHeight="1">
      <c r="A9" s="25" t="s">
        <v>73</v>
      </c>
      <c r="B9" s="30">
        <v>3</v>
      </c>
      <c r="C9" s="27">
        <v>0</v>
      </c>
      <c r="D9" s="28">
        <v>0</v>
      </c>
      <c r="E9" s="29">
        <v>0</v>
      </c>
      <c r="F9" s="27">
        <v>0</v>
      </c>
      <c r="G9" s="28">
        <v>0</v>
      </c>
      <c r="H9" s="29">
        <v>0</v>
      </c>
    </row>
    <row r="10" spans="1:8" ht="15.75" customHeight="1">
      <c r="A10" s="25" t="s">
        <v>74</v>
      </c>
      <c r="B10" s="30">
        <v>4</v>
      </c>
      <c r="C10" s="27">
        <v>0</v>
      </c>
      <c r="D10" s="28">
        <v>0</v>
      </c>
      <c r="E10" s="29">
        <v>0</v>
      </c>
      <c r="F10" s="27">
        <v>0</v>
      </c>
      <c r="G10" s="28">
        <v>0</v>
      </c>
      <c r="H10" s="29">
        <v>0</v>
      </c>
    </row>
    <row r="11" spans="1:8" ht="15.75" customHeight="1">
      <c r="A11" s="25" t="s">
        <v>75</v>
      </c>
      <c r="B11" s="30">
        <v>5</v>
      </c>
      <c r="C11" s="27">
        <v>0</v>
      </c>
      <c r="D11" s="28">
        <v>0</v>
      </c>
      <c r="E11" s="29">
        <v>0</v>
      </c>
      <c r="F11" s="27">
        <v>0</v>
      </c>
      <c r="G11" s="28">
        <v>0</v>
      </c>
      <c r="H11" s="29">
        <v>0</v>
      </c>
    </row>
    <row r="12" spans="1:8" ht="15.75" customHeight="1">
      <c r="A12" s="25" t="s">
        <v>76</v>
      </c>
      <c r="B12" s="30">
        <v>6</v>
      </c>
      <c r="C12" s="27">
        <v>0</v>
      </c>
      <c r="D12" s="28">
        <v>0</v>
      </c>
      <c r="E12" s="29">
        <v>0</v>
      </c>
      <c r="F12" s="27">
        <v>0</v>
      </c>
      <c r="G12" s="28">
        <v>0</v>
      </c>
      <c r="H12" s="29">
        <v>0</v>
      </c>
    </row>
    <row r="13" spans="1:8" ht="15.75" customHeight="1">
      <c r="A13" s="25" t="s">
        <v>77</v>
      </c>
      <c r="B13" s="30">
        <v>7</v>
      </c>
      <c r="C13" s="27">
        <v>0</v>
      </c>
      <c r="D13" s="28">
        <v>0</v>
      </c>
      <c r="E13" s="29">
        <v>0</v>
      </c>
      <c r="F13" s="27">
        <v>514.82</v>
      </c>
      <c r="G13" s="28">
        <v>0</v>
      </c>
      <c r="H13" s="29">
        <f>F13+G13</f>
        <v>514.82</v>
      </c>
    </row>
    <row r="14" spans="1:8" s="18" customFormat="1" ht="15.75" customHeight="1">
      <c r="A14" s="32" t="s">
        <v>78</v>
      </c>
      <c r="B14" s="33">
        <v>8</v>
      </c>
      <c r="C14" s="27">
        <v>0</v>
      </c>
      <c r="D14" s="28">
        <f>SUM(D7:D13)</f>
        <v>1099861.1</v>
      </c>
      <c r="E14" s="29">
        <f>SUM(E7:E13)</f>
        <v>1099861.1</v>
      </c>
      <c r="F14" s="27">
        <f>F7+F8+F9+F10+F11+F12+F13</f>
        <v>514.82</v>
      </c>
      <c r="G14" s="28">
        <f>SUM(G7:G13)</f>
        <v>2375200</v>
      </c>
      <c r="H14" s="29">
        <f>H7+H8+H9+H10+H11+H12+H13</f>
        <v>2375714.82</v>
      </c>
    </row>
    <row r="15" spans="1:8" s="18" customFormat="1" ht="15.75" customHeight="1">
      <c r="A15" s="34" t="s">
        <v>79</v>
      </c>
      <c r="B15" s="33"/>
      <c r="C15" s="35"/>
      <c r="D15" s="28"/>
      <c r="E15" s="29"/>
      <c r="F15" s="35"/>
      <c r="G15" s="28"/>
      <c r="H15" s="29"/>
    </row>
    <row r="16" spans="1:8" s="18" customFormat="1" ht="15.75" customHeight="1">
      <c r="A16" s="34" t="s">
        <v>80</v>
      </c>
      <c r="B16" s="33">
        <v>9</v>
      </c>
      <c r="C16" s="27">
        <v>3330023.55</v>
      </c>
      <c r="D16" s="28">
        <v>0</v>
      </c>
      <c r="E16" s="29">
        <f>SUM(C16:D16)</f>
        <v>3330023.55</v>
      </c>
      <c r="F16" s="27">
        <f>F17+F18+F19+F20+F21+F22+F23+F24+F25+F26+F27+F28+F29+F30+F31+F32+F33+F34</f>
        <v>2711854.8699999996</v>
      </c>
      <c r="G16" s="28">
        <f>G17+G18+G19+G20+G21+G22+G23+G24+G25+G26+G27+G28+G29+G30+G31+G32+G33+G34</f>
        <v>0</v>
      </c>
      <c r="H16" s="29">
        <f aca="true" t="shared" si="0" ref="H16:H38">SUM(F16:G16)</f>
        <v>2711854.8699999996</v>
      </c>
    </row>
    <row r="17" spans="1:8" s="18" customFormat="1" ht="15.75" customHeight="1">
      <c r="A17" s="34" t="s">
        <v>81</v>
      </c>
      <c r="B17" s="33">
        <v>10</v>
      </c>
      <c r="C17" s="27">
        <v>12</v>
      </c>
      <c r="D17" s="28">
        <v>0</v>
      </c>
      <c r="E17" s="29">
        <f>SUM(C17:D17)</f>
        <v>12</v>
      </c>
      <c r="F17" s="27">
        <v>0</v>
      </c>
      <c r="G17" s="28">
        <v>0</v>
      </c>
      <c r="H17" s="29">
        <f t="shared" si="0"/>
        <v>0</v>
      </c>
    </row>
    <row r="18" spans="1:8" ht="15.75" customHeight="1">
      <c r="A18" s="36" t="s">
        <v>82</v>
      </c>
      <c r="B18" s="30">
        <v>14</v>
      </c>
      <c r="C18" s="27">
        <v>1650</v>
      </c>
      <c r="D18" s="28">
        <f>-D20</f>
        <v>0</v>
      </c>
      <c r="E18" s="29">
        <f>SUM(C18:D18)</f>
        <v>1650</v>
      </c>
      <c r="F18" s="27">
        <v>0</v>
      </c>
      <c r="G18" s="28">
        <v>0</v>
      </c>
      <c r="H18" s="29">
        <f t="shared" si="0"/>
        <v>0</v>
      </c>
    </row>
    <row r="19" spans="1:8" ht="15.75" customHeight="1">
      <c r="A19" s="36" t="s">
        <v>83</v>
      </c>
      <c r="B19" s="30">
        <v>15</v>
      </c>
      <c r="C19" s="37"/>
      <c r="D19" s="28">
        <v>0</v>
      </c>
      <c r="E19" s="29"/>
      <c r="F19" s="27">
        <v>0</v>
      </c>
      <c r="G19" s="28">
        <v>0</v>
      </c>
      <c r="H19" s="29">
        <f t="shared" si="0"/>
        <v>0</v>
      </c>
    </row>
    <row r="20" spans="1:8" ht="15.75" customHeight="1">
      <c r="A20" s="25" t="s">
        <v>84</v>
      </c>
      <c r="B20" s="30">
        <v>16</v>
      </c>
      <c r="C20" s="27">
        <v>992583.33</v>
      </c>
      <c r="D20" s="28">
        <v>0</v>
      </c>
      <c r="E20" s="29">
        <f aca="true" t="shared" si="1" ref="E20:E37">SUM(C20:D20)</f>
        <v>992583.33</v>
      </c>
      <c r="F20" s="27">
        <v>0</v>
      </c>
      <c r="G20" s="28">
        <v>0</v>
      </c>
      <c r="H20" s="29">
        <f t="shared" si="0"/>
        <v>0</v>
      </c>
    </row>
    <row r="21" spans="1:8" ht="15.75" customHeight="1">
      <c r="A21" s="38" t="s">
        <v>85</v>
      </c>
      <c r="B21" s="30">
        <v>17</v>
      </c>
      <c r="C21" s="27">
        <v>12137.6</v>
      </c>
      <c r="D21" s="28">
        <v>0</v>
      </c>
      <c r="E21" s="29">
        <f t="shared" si="1"/>
        <v>12137.6</v>
      </c>
      <c r="F21" s="37">
        <v>0</v>
      </c>
      <c r="G21" s="28">
        <v>0</v>
      </c>
      <c r="H21" s="29">
        <f t="shared" si="0"/>
        <v>0</v>
      </c>
    </row>
    <row r="22" spans="1:8" ht="15.75" customHeight="1">
      <c r="A22" s="39" t="s">
        <v>86</v>
      </c>
      <c r="B22" s="30">
        <v>18</v>
      </c>
      <c r="C22" s="40">
        <v>39621.37</v>
      </c>
      <c r="D22" s="28">
        <v>0</v>
      </c>
      <c r="E22" s="29">
        <f t="shared" si="1"/>
        <v>39621.37</v>
      </c>
      <c r="F22" s="27">
        <v>0</v>
      </c>
      <c r="G22" s="28">
        <v>0</v>
      </c>
      <c r="H22" s="29">
        <f t="shared" si="0"/>
        <v>0</v>
      </c>
    </row>
    <row r="23" spans="1:8" ht="33.75" customHeight="1">
      <c r="A23" s="41" t="s">
        <v>87</v>
      </c>
      <c r="B23" s="30">
        <v>19</v>
      </c>
      <c r="C23" s="27">
        <v>150000</v>
      </c>
      <c r="D23" s="28">
        <v>0</v>
      </c>
      <c r="E23" s="29">
        <f t="shared" si="1"/>
        <v>150000</v>
      </c>
      <c r="F23" s="27">
        <v>0</v>
      </c>
      <c r="G23" s="28">
        <v>0</v>
      </c>
      <c r="H23" s="29">
        <f t="shared" si="0"/>
        <v>0</v>
      </c>
    </row>
    <row r="24" spans="1:8" ht="15.75" customHeight="1">
      <c r="A24" s="18" t="s">
        <v>88</v>
      </c>
      <c r="B24" s="30">
        <v>20</v>
      </c>
      <c r="C24" s="37">
        <v>149326</v>
      </c>
      <c r="D24" s="28">
        <v>0</v>
      </c>
      <c r="E24" s="29">
        <f t="shared" si="1"/>
        <v>149326</v>
      </c>
      <c r="F24" s="40">
        <v>0</v>
      </c>
      <c r="G24" s="28">
        <v>0</v>
      </c>
      <c r="H24" s="29">
        <f t="shared" si="0"/>
        <v>0</v>
      </c>
    </row>
    <row r="25" spans="1:8" ht="21.75" customHeight="1">
      <c r="A25" s="39" t="s">
        <v>89</v>
      </c>
      <c r="B25" s="30">
        <v>21</v>
      </c>
      <c r="C25" s="37">
        <v>14</v>
      </c>
      <c r="D25" s="28">
        <v>0</v>
      </c>
      <c r="E25" s="29">
        <f t="shared" si="1"/>
        <v>14</v>
      </c>
      <c r="F25" s="27">
        <v>0</v>
      </c>
      <c r="G25" s="28">
        <v>0</v>
      </c>
      <c r="H25" s="29">
        <f t="shared" si="0"/>
        <v>0</v>
      </c>
    </row>
    <row r="26" spans="1:8" ht="15.75" customHeight="1">
      <c r="A26" s="39" t="s">
        <v>90</v>
      </c>
      <c r="B26" s="30">
        <v>22</v>
      </c>
      <c r="C26" s="37">
        <v>112180.48</v>
      </c>
      <c r="D26" s="28">
        <v>0</v>
      </c>
      <c r="E26" s="29">
        <f t="shared" si="1"/>
        <v>112180.48</v>
      </c>
      <c r="F26" s="37">
        <v>0</v>
      </c>
      <c r="G26" s="28">
        <v>0</v>
      </c>
      <c r="H26" s="29">
        <f t="shared" si="0"/>
        <v>0</v>
      </c>
    </row>
    <row r="27" spans="1:8" ht="15.75" customHeight="1">
      <c r="A27" s="39" t="s">
        <v>91</v>
      </c>
      <c r="B27" s="30">
        <v>23</v>
      </c>
      <c r="C27" s="37">
        <v>10000</v>
      </c>
      <c r="D27" s="28">
        <v>0</v>
      </c>
      <c r="E27" s="29">
        <f t="shared" si="1"/>
        <v>10000</v>
      </c>
      <c r="F27" s="37">
        <v>0</v>
      </c>
      <c r="G27" s="28">
        <v>0</v>
      </c>
      <c r="H27" s="29">
        <f t="shared" si="0"/>
        <v>0</v>
      </c>
    </row>
    <row r="28" spans="1:8" ht="15.75" customHeight="1">
      <c r="A28" s="39" t="s">
        <v>92</v>
      </c>
      <c r="B28" s="30">
        <v>24</v>
      </c>
      <c r="C28" s="37">
        <v>6000</v>
      </c>
      <c r="D28" s="28">
        <v>0</v>
      </c>
      <c r="E28" s="29">
        <f t="shared" si="1"/>
        <v>6000</v>
      </c>
      <c r="F28" s="37">
        <v>0</v>
      </c>
      <c r="G28" s="28">
        <v>0</v>
      </c>
      <c r="H28" s="29">
        <f t="shared" si="0"/>
        <v>0</v>
      </c>
    </row>
    <row r="29" spans="1:8" ht="15.75" customHeight="1">
      <c r="A29" s="39" t="s">
        <v>93</v>
      </c>
      <c r="B29" s="30">
        <v>25</v>
      </c>
      <c r="C29" s="37">
        <v>13</v>
      </c>
      <c r="D29" s="28">
        <v>0</v>
      </c>
      <c r="E29" s="29">
        <f t="shared" si="1"/>
        <v>13</v>
      </c>
      <c r="F29" s="37">
        <v>0</v>
      </c>
      <c r="G29" s="28">
        <v>0</v>
      </c>
      <c r="H29" s="29">
        <f t="shared" si="0"/>
        <v>0</v>
      </c>
    </row>
    <row r="30" spans="1:8" ht="15.75" customHeight="1">
      <c r="A30" s="39" t="s">
        <v>94</v>
      </c>
      <c r="B30" s="30">
        <v>26</v>
      </c>
      <c r="C30" s="37">
        <v>1856485.77</v>
      </c>
      <c r="D30" s="28">
        <v>0</v>
      </c>
      <c r="E30" s="29">
        <f t="shared" si="1"/>
        <v>1856485.77</v>
      </c>
      <c r="F30" s="37">
        <v>0</v>
      </c>
      <c r="G30" s="28">
        <v>0</v>
      </c>
      <c r="H30" s="29">
        <f t="shared" si="0"/>
        <v>0</v>
      </c>
    </row>
    <row r="31" spans="1:8" ht="15.75" customHeight="1">
      <c r="A31" s="39" t="s">
        <v>95</v>
      </c>
      <c r="B31" s="30">
        <v>27</v>
      </c>
      <c r="C31" s="37">
        <v>0</v>
      </c>
      <c r="D31" s="28">
        <v>0</v>
      </c>
      <c r="E31" s="29">
        <f t="shared" si="1"/>
        <v>0</v>
      </c>
      <c r="F31" s="37">
        <v>35596.32</v>
      </c>
      <c r="G31" s="28">
        <v>0</v>
      </c>
      <c r="H31" s="29">
        <f t="shared" si="0"/>
        <v>35596.32</v>
      </c>
    </row>
    <row r="32" spans="1:8" ht="15.75" customHeight="1">
      <c r="A32" s="39" t="s">
        <v>96</v>
      </c>
      <c r="B32" s="30">
        <v>28</v>
      </c>
      <c r="C32" s="37">
        <v>0</v>
      </c>
      <c r="D32" s="28">
        <v>0</v>
      </c>
      <c r="E32" s="29">
        <f t="shared" si="1"/>
        <v>0</v>
      </c>
      <c r="F32" s="37">
        <v>5400</v>
      </c>
      <c r="G32" s="28">
        <v>0</v>
      </c>
      <c r="H32" s="29">
        <f t="shared" si="0"/>
        <v>5400</v>
      </c>
    </row>
    <row r="33" spans="1:8" ht="15.75" customHeight="1">
      <c r="A33" s="39" t="s">
        <v>97</v>
      </c>
      <c r="B33" s="30">
        <v>29</v>
      </c>
      <c r="C33" s="37">
        <v>0</v>
      </c>
      <c r="D33" s="28">
        <v>0</v>
      </c>
      <c r="E33" s="29">
        <f t="shared" si="1"/>
        <v>0</v>
      </c>
      <c r="F33" s="37">
        <v>2555512.13</v>
      </c>
      <c r="G33" s="28">
        <v>0</v>
      </c>
      <c r="H33" s="29">
        <f t="shared" si="0"/>
        <v>2555512.13</v>
      </c>
    </row>
    <row r="34" spans="1:8" ht="18" customHeight="1">
      <c r="A34" s="38" t="s">
        <v>98</v>
      </c>
      <c r="B34" s="30">
        <v>30</v>
      </c>
      <c r="C34" s="37">
        <v>0</v>
      </c>
      <c r="D34" s="28">
        <v>0</v>
      </c>
      <c r="E34" s="29">
        <f t="shared" si="1"/>
        <v>0</v>
      </c>
      <c r="F34" s="37">
        <v>115346.42</v>
      </c>
      <c r="G34" s="28">
        <v>0</v>
      </c>
      <c r="H34" s="29">
        <f t="shared" si="0"/>
        <v>115346.42</v>
      </c>
    </row>
    <row r="35" spans="1:8" ht="15.75" customHeight="1">
      <c r="A35" s="25" t="s">
        <v>99</v>
      </c>
      <c r="B35" s="30">
        <v>31</v>
      </c>
      <c r="C35" s="27">
        <v>308762.79</v>
      </c>
      <c r="D35" s="28">
        <v>0</v>
      </c>
      <c r="E35" s="29">
        <f t="shared" si="1"/>
        <v>308762.79</v>
      </c>
      <c r="F35" s="27">
        <v>297238.25</v>
      </c>
      <c r="G35" s="28">
        <v>0</v>
      </c>
      <c r="H35" s="29">
        <f t="shared" si="0"/>
        <v>297238.25</v>
      </c>
    </row>
    <row r="36" spans="1:8" ht="15.75" customHeight="1">
      <c r="A36" s="25" t="s">
        <v>100</v>
      </c>
      <c r="B36" s="30">
        <v>32</v>
      </c>
      <c r="C36" s="27">
        <v>-30495.74</v>
      </c>
      <c r="D36" s="28">
        <v>0</v>
      </c>
      <c r="E36" s="29">
        <f t="shared" si="1"/>
        <v>-30495.74</v>
      </c>
      <c r="F36" s="27">
        <v>-20332</v>
      </c>
      <c r="G36" s="28">
        <v>0</v>
      </c>
      <c r="H36" s="29">
        <f t="shared" si="0"/>
        <v>-20332</v>
      </c>
    </row>
    <row r="37" spans="1:8" ht="15.75" customHeight="1">
      <c r="A37" s="25" t="s">
        <v>101</v>
      </c>
      <c r="B37" s="30">
        <v>33</v>
      </c>
      <c r="C37" s="27">
        <v>360.08</v>
      </c>
      <c r="D37" s="28">
        <v>0</v>
      </c>
      <c r="E37" s="29">
        <f t="shared" si="1"/>
        <v>360.08</v>
      </c>
      <c r="F37" s="27">
        <v>0</v>
      </c>
      <c r="G37" s="28">
        <v>0</v>
      </c>
      <c r="H37" s="29">
        <f t="shared" si="0"/>
        <v>0</v>
      </c>
    </row>
    <row r="38" spans="1:8" s="18" customFormat="1" ht="15.75" customHeight="1">
      <c r="A38" s="32" t="s">
        <v>102</v>
      </c>
      <c r="B38" s="33">
        <v>34</v>
      </c>
      <c r="C38" s="27">
        <f>C16+C35+C36+C37</f>
        <v>3608650.6799999997</v>
      </c>
      <c r="D38" s="42">
        <v>0</v>
      </c>
      <c r="E38" s="27">
        <f>E16+E35+E36+E37</f>
        <v>3608650.6799999997</v>
      </c>
      <c r="F38" s="27">
        <f>F16+F35+F36+F37</f>
        <v>2988761.1199999996</v>
      </c>
      <c r="G38" s="42">
        <v>0</v>
      </c>
      <c r="H38" s="27">
        <f t="shared" si="0"/>
        <v>2988761.1199999996</v>
      </c>
    </row>
    <row r="39" spans="1:8" ht="15.75" customHeight="1">
      <c r="A39" s="25" t="s">
        <v>103</v>
      </c>
      <c r="B39" s="30">
        <v>35</v>
      </c>
      <c r="C39" s="31">
        <v>0</v>
      </c>
      <c r="D39" s="42">
        <v>0</v>
      </c>
      <c r="E39" s="43">
        <f>SUM(C39:D39)</f>
        <v>0</v>
      </c>
      <c r="F39" s="31"/>
      <c r="G39" s="42"/>
      <c r="H39" s="43"/>
    </row>
    <row r="40" spans="1:8" ht="26.25" customHeight="1">
      <c r="A40" s="44" t="s">
        <v>104</v>
      </c>
      <c r="B40" s="45">
        <v>36</v>
      </c>
      <c r="C40" s="46">
        <f>C14-C38</f>
        <v>-3608650.6799999997</v>
      </c>
      <c r="D40" s="47">
        <v>1099861.1</v>
      </c>
      <c r="E40" s="48">
        <f>SUM(C40:D40)</f>
        <v>-2508789.5799999996</v>
      </c>
      <c r="F40" s="46">
        <f>F14-F38</f>
        <v>-2988246.3</v>
      </c>
      <c r="G40" s="47">
        <f>G14-G38</f>
        <v>2375200</v>
      </c>
      <c r="H40" s="48">
        <f>SUM(F40:G40)</f>
        <v>-613046.2999999998</v>
      </c>
    </row>
    <row r="41" ht="14.25">
      <c r="A41" s="49"/>
    </row>
  </sheetData>
  <sheetProtection/>
  <mergeCells count="7">
    <mergeCell ref="A1:H1"/>
    <mergeCell ref="A2:H2"/>
    <mergeCell ref="A3:H3"/>
    <mergeCell ref="C4:E4"/>
    <mergeCell ref="F4:H4"/>
    <mergeCell ref="A4:A5"/>
    <mergeCell ref="B4:B5"/>
  </mergeCells>
  <printOptions horizontalCentered="1" verticalCentered="1"/>
  <pageMargins left="0.31496062992125984" right="0.2362204724409449" top="0.35433070866141736" bottom="0.35433070866141736" header="0.3937007874015748" footer="0.236220472440944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C1">
      <selection activeCell="G10" sqref="G10"/>
    </sheetView>
  </sheetViews>
  <sheetFormatPr defaultColWidth="8.625" defaultRowHeight="14.25"/>
  <cols>
    <col min="1" max="1" width="50.50390625" style="2" hidden="1" customWidth="1"/>
    <col min="2" max="2" width="13.25390625" style="2" hidden="1" customWidth="1"/>
    <col min="3" max="3" width="52.75390625" style="2" customWidth="1"/>
    <col min="4" max="4" width="7.50390625" style="2" customWidth="1"/>
    <col min="5" max="5" width="23.375" style="2" customWidth="1"/>
    <col min="6" max="6" width="8.625" style="2" customWidth="1"/>
    <col min="7" max="7" width="30.875" style="2" customWidth="1"/>
    <col min="8" max="16384" width="8.625" style="2" customWidth="1"/>
  </cols>
  <sheetData>
    <row r="1" spans="3:5" ht="20.25">
      <c r="C1" s="78" t="s">
        <v>105</v>
      </c>
      <c r="D1" s="78"/>
      <c r="E1" s="78"/>
    </row>
    <row r="2" spans="3:5" ht="14.25">
      <c r="C2" s="79" t="s">
        <v>106</v>
      </c>
      <c r="D2" s="79"/>
      <c r="E2" s="79"/>
    </row>
    <row r="3" spans="3:5" ht="14.25">
      <c r="C3" s="80" t="s">
        <v>107</v>
      </c>
      <c r="D3" s="80"/>
      <c r="E3" s="80"/>
    </row>
    <row r="4" spans="3:5" ht="16.5" customHeight="1">
      <c r="C4" s="3" t="s">
        <v>64</v>
      </c>
      <c r="D4" s="4" t="s">
        <v>4</v>
      </c>
      <c r="E4" s="5" t="s">
        <v>108</v>
      </c>
    </row>
    <row r="5" spans="3:5" s="1" customFormat="1" ht="16.5" customHeight="1">
      <c r="C5" s="6" t="s">
        <v>109</v>
      </c>
      <c r="D5" s="7"/>
      <c r="E5" s="8"/>
    </row>
    <row r="6" spans="3:5" ht="16.5" customHeight="1">
      <c r="C6" s="9" t="s">
        <v>110</v>
      </c>
      <c r="D6" s="7">
        <v>1</v>
      </c>
      <c r="E6" s="8">
        <v>10000</v>
      </c>
    </row>
    <row r="7" spans="3:5" ht="16.5" customHeight="1">
      <c r="C7" s="9" t="s">
        <v>111</v>
      </c>
      <c r="D7" s="7">
        <v>2</v>
      </c>
      <c r="E7" s="8"/>
    </row>
    <row r="8" spans="3:5" ht="16.5" customHeight="1">
      <c r="C8" s="9" t="s">
        <v>112</v>
      </c>
      <c r="D8" s="7">
        <v>3</v>
      </c>
      <c r="E8" s="8"/>
    </row>
    <row r="9" spans="3:5" ht="16.5" customHeight="1">
      <c r="C9" s="9" t="s">
        <v>113</v>
      </c>
      <c r="D9" s="7">
        <v>4</v>
      </c>
      <c r="E9" s="8"/>
    </row>
    <row r="10" spans="3:5" ht="16.5" customHeight="1">
      <c r="C10" s="9" t="s">
        <v>114</v>
      </c>
      <c r="D10" s="7">
        <v>5</v>
      </c>
      <c r="E10" s="8">
        <v>514.82</v>
      </c>
    </row>
    <row r="11" spans="1:5" ht="16.5" customHeight="1">
      <c r="A11" s="2" t="s">
        <v>115</v>
      </c>
      <c r="C11" s="9" t="s">
        <v>116</v>
      </c>
      <c r="D11" s="7">
        <v>8</v>
      </c>
      <c r="E11" s="8">
        <v>30725</v>
      </c>
    </row>
    <row r="12" spans="3:5" ht="16.5" customHeight="1">
      <c r="C12" s="9" t="s">
        <v>117</v>
      </c>
      <c r="D12" s="7">
        <v>13</v>
      </c>
      <c r="E12" s="10">
        <f>E6+E7+E8+E9+E10+E11</f>
        <v>41239.82</v>
      </c>
    </row>
    <row r="13" spans="1:5" ht="16.5" customHeight="1">
      <c r="A13" s="2" t="s">
        <v>118</v>
      </c>
      <c r="C13" s="9" t="s">
        <v>119</v>
      </c>
      <c r="D13" s="7">
        <v>14</v>
      </c>
      <c r="E13" s="10">
        <v>0</v>
      </c>
    </row>
    <row r="14" spans="3:7" ht="16.5" customHeight="1">
      <c r="C14" s="9" t="s">
        <v>120</v>
      </c>
      <c r="D14" s="7">
        <v>15</v>
      </c>
      <c r="E14" s="10">
        <v>211654.06</v>
      </c>
      <c r="G14" s="11"/>
    </row>
    <row r="15" spans="3:5" ht="16.5" customHeight="1">
      <c r="C15" s="9" t="s">
        <v>121</v>
      </c>
      <c r="D15" s="7">
        <v>16</v>
      </c>
      <c r="E15" s="10">
        <v>287403.65</v>
      </c>
    </row>
    <row r="16" spans="1:7" ht="16.5" customHeight="1">
      <c r="A16" s="2" t="s">
        <v>122</v>
      </c>
      <c r="C16" s="9" t="s">
        <v>123</v>
      </c>
      <c r="D16" s="7">
        <v>19</v>
      </c>
      <c r="E16" s="10">
        <v>10000</v>
      </c>
      <c r="G16" s="12"/>
    </row>
    <row r="17" spans="3:7" ht="16.5" customHeight="1">
      <c r="C17" s="9" t="s">
        <v>124</v>
      </c>
      <c r="D17" s="7">
        <v>23</v>
      </c>
      <c r="E17" s="10">
        <f>E13+E14+E15+E16</f>
        <v>509057.71</v>
      </c>
      <c r="G17" s="11"/>
    </row>
    <row r="18" spans="3:5" s="1" customFormat="1" ht="16.5" customHeight="1">
      <c r="C18" s="13" t="s">
        <v>125</v>
      </c>
      <c r="D18" s="7">
        <v>24</v>
      </c>
      <c r="E18" s="10">
        <f>E12-E17</f>
        <v>-467817.89</v>
      </c>
    </row>
    <row r="19" spans="3:5" s="1" customFormat="1" ht="16.5" customHeight="1">
      <c r="C19" s="6" t="s">
        <v>126</v>
      </c>
      <c r="D19" s="7"/>
      <c r="E19" s="10"/>
    </row>
    <row r="20" spans="3:5" ht="16.5" customHeight="1">
      <c r="C20" s="9" t="s">
        <v>127</v>
      </c>
      <c r="D20" s="7">
        <v>25</v>
      </c>
      <c r="E20" s="8"/>
    </row>
    <row r="21" spans="3:5" ht="16.5" customHeight="1">
      <c r="C21" s="9" t="s">
        <v>128</v>
      </c>
      <c r="D21" s="7">
        <v>26</v>
      </c>
      <c r="E21" s="8"/>
    </row>
    <row r="22" spans="3:7" ht="16.5" customHeight="1">
      <c r="C22" s="9" t="s">
        <v>129</v>
      </c>
      <c r="D22" s="7">
        <v>27</v>
      </c>
      <c r="E22" s="8"/>
      <c r="G22" s="11"/>
    </row>
    <row r="23" spans="3:5" ht="16.5" customHeight="1">
      <c r="C23" s="9" t="s">
        <v>130</v>
      </c>
      <c r="D23" s="7">
        <v>30</v>
      </c>
      <c r="E23" s="8"/>
    </row>
    <row r="24" spans="3:5" ht="16.5" customHeight="1">
      <c r="C24" s="9" t="s">
        <v>117</v>
      </c>
      <c r="D24" s="7">
        <v>34</v>
      </c>
      <c r="E24" s="8">
        <v>0</v>
      </c>
    </row>
    <row r="25" spans="3:5" ht="16.5" customHeight="1">
      <c r="C25" s="9" t="s">
        <v>131</v>
      </c>
      <c r="D25" s="7">
        <v>35</v>
      </c>
      <c r="E25" s="8"/>
    </row>
    <row r="26" spans="3:5" ht="16.5" customHeight="1">
      <c r="C26" s="9" t="s">
        <v>132</v>
      </c>
      <c r="D26" s="7">
        <v>36</v>
      </c>
      <c r="E26" s="8"/>
    </row>
    <row r="27" spans="3:5" ht="16.5" customHeight="1">
      <c r="C27" s="9" t="s">
        <v>133</v>
      </c>
      <c r="D27" s="7">
        <v>39</v>
      </c>
      <c r="E27" s="8"/>
    </row>
    <row r="28" spans="3:5" ht="16.5" customHeight="1">
      <c r="C28" s="9" t="s">
        <v>124</v>
      </c>
      <c r="D28" s="7">
        <v>43</v>
      </c>
      <c r="E28" s="8">
        <v>0</v>
      </c>
    </row>
    <row r="29" spans="3:5" s="1" customFormat="1" ht="16.5" customHeight="1">
      <c r="C29" s="13" t="s">
        <v>134</v>
      </c>
      <c r="D29" s="7">
        <v>44</v>
      </c>
      <c r="E29" s="8">
        <v>0</v>
      </c>
    </row>
    <row r="30" spans="3:5" s="1" customFormat="1" ht="16.5" customHeight="1">
      <c r="C30" s="6" t="s">
        <v>135</v>
      </c>
      <c r="D30" s="7"/>
      <c r="E30" s="8"/>
    </row>
    <row r="31" spans="3:5" ht="16.5" customHeight="1">
      <c r="C31" s="9" t="s">
        <v>136</v>
      </c>
      <c r="D31" s="7">
        <v>45</v>
      </c>
      <c r="E31" s="8"/>
    </row>
    <row r="32" spans="3:5" ht="16.5" customHeight="1">
      <c r="C32" s="9" t="s">
        <v>137</v>
      </c>
      <c r="D32" s="7">
        <v>46</v>
      </c>
      <c r="E32" s="8">
        <v>20702</v>
      </c>
    </row>
    <row r="33" spans="3:5" ht="16.5" customHeight="1">
      <c r="C33" s="9" t="s">
        <v>117</v>
      </c>
      <c r="D33" s="7">
        <v>50</v>
      </c>
      <c r="E33" s="8">
        <f>E31+E32</f>
        <v>20702</v>
      </c>
    </row>
    <row r="34" spans="3:5" ht="16.5" customHeight="1">
      <c r="C34" s="9" t="s">
        <v>138</v>
      </c>
      <c r="D34" s="7">
        <v>51</v>
      </c>
      <c r="E34" s="8"/>
    </row>
    <row r="35" spans="3:5" ht="16.5" customHeight="1">
      <c r="C35" s="9" t="s">
        <v>139</v>
      </c>
      <c r="D35" s="7">
        <v>52</v>
      </c>
      <c r="E35" s="14"/>
    </row>
    <row r="36" spans="3:5" ht="16.5" customHeight="1">
      <c r="C36" s="9" t="s">
        <v>140</v>
      </c>
      <c r="D36" s="7">
        <v>55</v>
      </c>
      <c r="E36" s="8">
        <v>370</v>
      </c>
    </row>
    <row r="37" spans="3:5" ht="16.5" customHeight="1">
      <c r="C37" s="9" t="s">
        <v>124</v>
      </c>
      <c r="D37" s="7">
        <v>58</v>
      </c>
      <c r="E37" s="8">
        <f>E34+E35+E36</f>
        <v>370</v>
      </c>
    </row>
    <row r="38" spans="3:5" s="1" customFormat="1" ht="16.5" customHeight="1">
      <c r="C38" s="13" t="s">
        <v>141</v>
      </c>
      <c r="D38" s="7">
        <v>59</v>
      </c>
      <c r="E38" s="8">
        <f>E33-E37</f>
        <v>20332</v>
      </c>
    </row>
    <row r="39" spans="3:5" ht="16.5" customHeight="1">
      <c r="C39" s="6" t="s">
        <v>142</v>
      </c>
      <c r="D39" s="7">
        <v>60</v>
      </c>
      <c r="E39" s="8"/>
    </row>
    <row r="40" spans="3:5" ht="16.5" customHeight="1">
      <c r="C40" s="15" t="s">
        <v>143</v>
      </c>
      <c r="D40" s="16">
        <v>61</v>
      </c>
      <c r="E40" s="17">
        <f>E18+E29+E38</f>
        <v>-447485.89</v>
      </c>
    </row>
    <row r="44" ht="14.25">
      <c r="E44" s="11"/>
    </row>
  </sheetData>
  <sheetProtection/>
  <mergeCells count="3">
    <mergeCell ref="C1:E1"/>
    <mergeCell ref="C2:E2"/>
    <mergeCell ref="C3:E3"/>
  </mergeCells>
  <printOptions horizontalCentered="1" verticalCentered="1"/>
  <pageMargins left="0.35433070866141736" right="0.2362204724409449" top="0.45" bottom="0.58" header="0.2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2022-01-13T01:44:56Z</cp:lastPrinted>
  <dcterms:created xsi:type="dcterms:W3CDTF">1996-12-17T01:32:42Z</dcterms:created>
  <dcterms:modified xsi:type="dcterms:W3CDTF">2022-01-13T01:45:47Z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